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 up Lida Montoya\Ejecuciones\2024\10. octubre\"/>
    </mc:Choice>
  </mc:AlternateContent>
  <xr:revisionPtr revIDLastSave="0" documentId="8_{A2E973C1-D649-4C61-A8BF-4B910B8BE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externalReferences>
    <externalReference r:id="rId2"/>
  </externalReferences>
  <definedNames>
    <definedName name="_xlnm.Print_Area" localSheetId="0">'11-F-21'!$A$1:$I$40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31" i="1" l="1"/>
  <c r="G21" i="1"/>
  <c r="G17" i="1" l="1"/>
  <c r="D16" i="1" l="1"/>
  <c r="G20" i="1"/>
  <c r="F20" i="1"/>
  <c r="F19" i="1" s="1"/>
  <c r="F18" i="1" s="1"/>
  <c r="E21" i="1"/>
  <c r="H21" i="1" s="1"/>
  <c r="E24" i="1"/>
  <c r="H24" i="1" s="1"/>
  <c r="D20" i="1"/>
  <c r="D19" i="1" s="1"/>
  <c r="D18" i="1" s="1"/>
  <c r="D23" i="1"/>
  <c r="D22" i="1" s="1"/>
  <c r="G19" i="1" l="1"/>
  <c r="C23" i="1"/>
  <c r="E23" i="1" s="1"/>
  <c r="H23" i="1" s="1"/>
  <c r="C20" i="1"/>
  <c r="E20" i="1" s="1"/>
  <c r="H20" i="1" s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F13" i="1" s="1"/>
  <c r="D15" i="1"/>
  <c r="D14" i="1" s="1"/>
  <c r="D13" i="1" s="1"/>
  <c r="D12" i="1" s="1"/>
  <c r="D11" i="1" s="1"/>
  <c r="D10" i="1" s="1"/>
  <c r="C16" i="1"/>
  <c r="C15" i="1" s="1"/>
  <c r="C19" i="1" l="1"/>
  <c r="C22" i="1"/>
  <c r="E22" i="1" s="1"/>
  <c r="H22" i="1" s="1"/>
  <c r="F12" i="1"/>
  <c r="G18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E16" i="1"/>
  <c r="H16" i="1" s="1"/>
  <c r="C14" i="1"/>
  <c r="C29" i="1"/>
  <c r="E29" i="1" s="1"/>
  <c r="H29" i="1" s="1"/>
  <c r="E19" i="1" l="1"/>
  <c r="H19" i="1" s="1"/>
  <c r="C18" i="1"/>
  <c r="E18" i="1" s="1"/>
  <c r="H18" i="1" s="1"/>
  <c r="G13" i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C13" i="1" l="1"/>
  <c r="C12" i="1" s="1"/>
  <c r="C11" i="1" s="1"/>
  <c r="E13" i="1"/>
  <c r="H13" i="1" s="1"/>
  <c r="E12" i="1" l="1"/>
  <c r="H12" i="1" s="1"/>
  <c r="G10" i="1"/>
  <c r="G9" i="1" s="1"/>
  <c r="J10" i="1" s="1"/>
  <c r="E11" i="1" l="1"/>
  <c r="H11" i="1" s="1"/>
  <c r="C10" i="1"/>
  <c r="C9" i="1" s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<sst xmlns="http://schemas.openxmlformats.org/spreadsheetml/2006/main" count="69" uniqueCount="69">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</sst>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ARO\Downloads\Informaci&#243;n%20presupuestal%2031.10.2024.xls" TargetMode="External"/><Relationship Id="rId1" Type="http://schemas.openxmlformats.org/officeDocument/2006/relationships/externalLinkPath" Target="file:///C:\Users\monto\Downloads\Informaci&#243;n%20presupuestal%2031.10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 Gastos e inversiones"/>
      <sheetName val="Cdp"/>
      <sheetName val="crp"/>
      <sheetName val="Ejec Reservas pptales"/>
      <sheetName val="reservas presupuestales"/>
    </sheetNames>
    <sheetDataSet>
      <sheetData sheetId="0"/>
      <sheetData sheetId="1"/>
      <sheetData sheetId="2"/>
      <sheetData sheetId="3">
        <row r="2">
          <cell r="I2">
            <v>1545244795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zoomScale="70" zoomScaleNormal="70" zoomScaleSheetLayoutView="70" workbookViewId="0">
      <selection activeCell="J9" sqref="J9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8" t="s">
        <v>1</v>
      </c>
      <c r="C2" s="49"/>
      <c r="D2" s="49"/>
      <c r="E2" s="49"/>
      <c r="F2" s="49"/>
      <c r="G2" s="49"/>
      <c r="H2" s="5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1" t="s">
        <v>3</v>
      </c>
      <c r="C3" s="49"/>
      <c r="D3" s="49"/>
      <c r="E3" s="49"/>
      <c r="F3" s="49"/>
      <c r="G3" s="49"/>
      <c r="H3" s="50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1" t="s">
        <v>5</v>
      </c>
      <c r="C4" s="49"/>
      <c r="D4" s="49"/>
      <c r="E4" s="49"/>
      <c r="F4" s="49"/>
      <c r="G4" s="49"/>
      <c r="H4" s="50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1">
        <v>2024</v>
      </c>
      <c r="C5" s="49"/>
      <c r="D5" s="49"/>
      <c r="E5" s="49"/>
      <c r="F5" s="49"/>
      <c r="G5" s="49"/>
      <c r="H5" s="50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1" t="s">
        <v>68</v>
      </c>
      <c r="C6" s="49"/>
      <c r="D6" s="49"/>
      <c r="E6" s="49"/>
      <c r="F6" s="49"/>
      <c r="G6" s="49"/>
      <c r="H6" s="50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52</v>
      </c>
      <c r="D8" s="8" t="s">
        <v>10</v>
      </c>
      <c r="E8" s="8" t="s">
        <v>51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3188980</v>
      </c>
      <c r="G9" s="11">
        <f>G10+G25+G29</f>
        <v>1545244795</v>
      </c>
      <c r="H9" s="12">
        <f t="shared" ref="H9:H32" si="2">G9/E9</f>
        <v>0.97130077178307572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0</v>
      </c>
      <c r="G10" s="15">
        <f t="shared" si="4"/>
        <v>492052143</v>
      </c>
      <c r="H10" s="12">
        <f t="shared" si="2"/>
        <v>1</v>
      </c>
      <c r="I10" s="13"/>
      <c r="J10" s="13">
        <f>G9-'[1]Ejec Reservas pptales'!$I$2</f>
        <v>0</v>
      </c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0</v>
      </c>
      <c r="G11" s="17">
        <f>G12+G22</f>
        <v>492052143</v>
      </c>
      <c r="H11" s="19">
        <f t="shared" si="2"/>
        <v>1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0</v>
      </c>
      <c r="G12" s="17">
        <f t="shared" si="7"/>
        <v>232052143</v>
      </c>
      <c r="H12" s="19">
        <f t="shared" si="2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0</v>
      </c>
      <c r="G13" s="17">
        <f>G14+G18</f>
        <v>232052143</v>
      </c>
      <c r="H13" s="19">
        <f t="shared" si="2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53</v>
      </c>
      <c r="B18" s="38" t="s">
        <v>57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0</v>
      </c>
      <c r="G18" s="35">
        <f t="shared" si="16"/>
        <v>189464143</v>
      </c>
      <c r="H18" s="39">
        <f t="shared" si="2"/>
        <v>1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54</v>
      </c>
      <c r="B19" s="38" t="s">
        <v>58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0</v>
      </c>
      <c r="G19" s="35">
        <f t="shared" si="16"/>
        <v>189464143</v>
      </c>
      <c r="H19" s="39">
        <f t="shared" si="2"/>
        <v>1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55</v>
      </c>
      <c r="B20" s="38" t="s">
        <v>59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0</v>
      </c>
      <c r="G20" s="35">
        <f t="shared" si="16"/>
        <v>189464143</v>
      </c>
      <c r="H20" s="39">
        <f t="shared" si="2"/>
        <v>1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56</v>
      </c>
      <c r="B21" s="38" t="s">
        <v>60</v>
      </c>
      <c r="C21" s="35">
        <v>189464143</v>
      </c>
      <c r="D21" s="37">
        <v>0</v>
      </c>
      <c r="E21" s="34">
        <f t="shared" si="1"/>
        <v>189464143</v>
      </c>
      <c r="F21" s="35"/>
      <c r="G21" s="35">
        <f>17639310+16300350+16300350+F21+16300050+300+45822632+33744985+43356166</f>
        <v>189464143</v>
      </c>
      <c r="H21" s="39">
        <f t="shared" si="2"/>
        <v>1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61</v>
      </c>
      <c r="B22" s="38" t="s">
        <v>64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5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62</v>
      </c>
      <c r="B23" s="38" t="s">
        <v>65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63</v>
      </c>
      <c r="B24" s="38" t="s">
        <v>66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3188980</v>
      </c>
      <c r="G29" s="15">
        <f t="shared" si="24"/>
        <v>1052969931</v>
      </c>
      <c r="H29" s="12">
        <f t="shared" si="2"/>
        <v>0.95844117439452214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3188980</v>
      </c>
      <c r="G30" s="17">
        <f t="shared" si="26"/>
        <v>1052969931</v>
      </c>
      <c r="H30" s="19">
        <f t="shared" si="2"/>
        <v>0.95844117439452214</v>
      </c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35">
        <v>3188980</v>
      </c>
      <c r="G31" s="17">
        <f>396010287+141467296+429531700+F31+29078068+22995330+15566766+12269193+2862311</f>
        <v>1052969931</v>
      </c>
      <c r="H31" s="19">
        <f t="shared" si="2"/>
        <v>0.95844117439452214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2" t="s">
        <v>46</v>
      </c>
      <c r="B32" s="50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3188980</v>
      </c>
      <c r="G32" s="22">
        <f t="shared" si="27"/>
        <v>1545244795</v>
      </c>
      <c r="H32" s="23">
        <f t="shared" si="2"/>
        <v>0.97130077178307572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7"/>
      <c r="F35" s="47"/>
      <c r="G35" s="47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3" t="s">
        <v>67</v>
      </c>
      <c r="F36" s="53"/>
      <c r="G36" s="53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6" t="s">
        <v>50</v>
      </c>
      <c r="F37" s="46"/>
      <c r="G37" s="46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53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2024-11-06T12:37:57Z</cp:lastPrinted>
  <dcterms:created xsi:type="dcterms:W3CDTF">2013-04-23T21:12:42Z</dcterms:created>
  <dcterms:modified xsi:type="dcterms:W3CDTF">2024-11-07T12:19:35Z</dcterms:modified>
</cp:coreProperties>
</file>